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ARIMITSU\"/>
    </mc:Choice>
  </mc:AlternateContent>
  <xr:revisionPtr revIDLastSave="0" documentId="13_ncr:1_{AB76047D-6E63-40EB-8F58-E97141256EBC}" xr6:coauthVersionLast="47" xr6:coauthVersionMax="47" xr10:uidLastSave="{00000000-0000-0000-0000-000000000000}"/>
  <bookViews>
    <workbookView xWindow="28680" yWindow="-120" windowWidth="29040" windowHeight="15720" xr2:uid="{6E660BF8-B60D-4ADB-B519-C48B55A04AAE}"/>
  </bookViews>
  <sheets>
    <sheet name="Calculator" sheetId="1" r:id="rId1"/>
    <sheet name="Pump List" sheetId="9" state="veryHidden" r:id="rId2"/>
    <sheet name="Pump Lists" sheetId="8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E14" i="1" s="1"/>
  <c r="C13" i="1"/>
  <c r="E13" i="1" s="1"/>
  <c r="C12" i="1"/>
  <c r="F12" i="1" s="1"/>
  <c r="F8" i="1"/>
  <c r="E8" i="1"/>
  <c r="D8" i="1"/>
  <c r="E12" i="1" l="1"/>
  <c r="D12" i="1"/>
  <c r="D14" i="1"/>
  <c r="D13" i="1"/>
  <c r="F13" i="1"/>
  <c r="F14" i="1"/>
  <c r="N12" i="1"/>
  <c r="M7" i="1"/>
  <c r="O15" i="1" s="1"/>
  <c r="L7" i="1"/>
  <c r="K7" i="1"/>
  <c r="O12" i="1" l="1"/>
  <c r="P12" i="1" l="1"/>
</calcChain>
</file>

<file path=xl/sharedStrings.xml><?xml version="1.0" encoding="utf-8"?>
<sst xmlns="http://schemas.openxmlformats.org/spreadsheetml/2006/main" count="249" uniqueCount="91">
  <si>
    <t>Rated GPM</t>
  </si>
  <si>
    <t>Rated RPM</t>
  </si>
  <si>
    <t>Model</t>
  </si>
  <si>
    <t>GPM</t>
  </si>
  <si>
    <t>PSI</t>
  </si>
  <si>
    <t>Max PSI</t>
  </si>
  <si>
    <t>Pump</t>
  </si>
  <si>
    <t>Rated</t>
  </si>
  <si>
    <t>Max</t>
  </si>
  <si>
    <t xml:space="preserve"> GPM</t>
  </si>
  <si>
    <t>RPM</t>
  </si>
  <si>
    <t>Arimitsu</t>
  </si>
  <si>
    <t>Sheave</t>
  </si>
  <si>
    <t>Motor</t>
  </si>
  <si>
    <t>Expected</t>
  </si>
  <si>
    <t xml:space="preserve">Operating </t>
  </si>
  <si>
    <t>Required</t>
  </si>
  <si>
    <t>Motor HP</t>
  </si>
  <si>
    <t>Model 309</t>
  </si>
  <si>
    <t>Model 520</t>
  </si>
  <si>
    <t>Model 720</t>
  </si>
  <si>
    <t>Model 1120</t>
  </si>
  <si>
    <t>NOTE: There are four options that can be changed - Motor RPM, Motor Sheave, Pump Sheave, or Operating PSI. It is best to only change two to figure out the other needs.</t>
  </si>
  <si>
    <t>1. Click on box below "Arimitsu Model"</t>
  </si>
  <si>
    <t>Arimitsu of North America, Inc.</t>
  </si>
  <si>
    <t>700 McKinley St.</t>
  </si>
  <si>
    <t>Anoka, MN 55303</t>
  </si>
  <si>
    <t>ph: (612) 219-7522</t>
  </si>
  <si>
    <t>fax: (763) 433-0404</t>
  </si>
  <si>
    <t>www.arimitsupumps.com</t>
  </si>
  <si>
    <t>Pump Calculator</t>
  </si>
  <si>
    <t>General TS1041</t>
  </si>
  <si>
    <t>General TS1021</t>
  </si>
  <si>
    <t>General MD-15</t>
  </si>
  <si>
    <t>General CW2040</t>
  </si>
  <si>
    <t>General CW1012</t>
  </si>
  <si>
    <t>Cat 5CP2120</t>
  </si>
  <si>
    <t>Cat 2530</t>
  </si>
  <si>
    <t>Cat 1050</t>
  </si>
  <si>
    <t>Cat 1010</t>
  </si>
  <si>
    <t>Cat 820</t>
  </si>
  <si>
    <t>Cat 623</t>
  </si>
  <si>
    <t>Cat 530</t>
  </si>
  <si>
    <t>Cat 310</t>
  </si>
  <si>
    <t>2300 to 3000</t>
  </si>
  <si>
    <t>24 to 32</t>
  </si>
  <si>
    <t>1600 to 2000</t>
  </si>
  <si>
    <t>16 to 23</t>
  </si>
  <si>
    <t>11 to 15</t>
  </si>
  <si>
    <t>7 to 10</t>
  </si>
  <si>
    <t>1000 to 1100</t>
  </si>
  <si>
    <t>5 to 6.5</t>
  </si>
  <si>
    <t>750 to 900</t>
  </si>
  <si>
    <t>3.7 to 4</t>
  </si>
  <si>
    <t>Arimitsu4</t>
  </si>
  <si>
    <t>Arimitsu3</t>
  </si>
  <si>
    <t>Arimitsu2</t>
  </si>
  <si>
    <t>Arimitsu1</t>
  </si>
  <si>
    <t>Arimitsu5</t>
  </si>
  <si>
    <t>Options</t>
  </si>
  <si>
    <t>Model 313¹</t>
  </si>
  <si>
    <t>Model 508¹</t>
  </si>
  <si>
    <t>Model 511¹</t>
  </si>
  <si>
    <t>Model 516¹</t>
  </si>
  <si>
    <t>Model 709¹</t>
  </si>
  <si>
    <t>Model 713¹</t>
  </si>
  <si>
    <t>Model TR-1105KV¹</t>
  </si>
  <si>
    <t>Model TR-1110KV¹</t>
  </si>
  <si>
    <t>Model 508²</t>
  </si>
  <si>
    <t>Model 511²</t>
  </si>
  <si>
    <t>Model 516²</t>
  </si>
  <si>
    <t>Model 709²</t>
  </si>
  <si>
    <t>Model 713²</t>
  </si>
  <si>
    <t>Model TR-1105KV²</t>
  </si>
  <si>
    <t>Model TR-1110KV²</t>
  </si>
  <si>
    <r>
      <t>Model 313</t>
    </r>
    <r>
      <rPr>
        <sz val="11"/>
        <color theme="1"/>
        <rFont val="Calibri"/>
        <family val="2"/>
      </rPr>
      <t>²</t>
    </r>
  </si>
  <si>
    <t>Model 508³</t>
  </si>
  <si>
    <t>Model 709³</t>
  </si>
  <si>
    <t>Model 713³</t>
  </si>
  <si>
    <t>Model TR-1105KV³</t>
  </si>
  <si>
    <t>Model 313²</t>
  </si>
  <si>
    <t>NOTE: Pumps can be run at different speeds (RPM) denoted by the hyper-note, optimizing for best flows, pressures, and available motor.</t>
  </si>
  <si>
    <t>Interchange Guide</t>
  </si>
  <si>
    <t>INTERCHANGE GUIDE</t>
  </si>
  <si>
    <t>Competitor</t>
  </si>
  <si>
    <t>.</t>
  </si>
  <si>
    <t>1. Click on box below "Competitor Pump" and select your current pump</t>
  </si>
  <si>
    <t>2. Compare to Arimitsu pump and go to Pump Calculator</t>
  </si>
  <si>
    <t>2. Select model from dropdown and adjust boxes based on desired specifications</t>
  </si>
  <si>
    <t>Perfect Pump Sheave*</t>
  </si>
  <si>
    <t>*If you know your motor RPM, motor sheave, and pump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</si>
</sst>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28803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DEFD3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43" fontId="0" fillId="0" borderId="0" xfId="2" applyFont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" fontId="0" fillId="2" borderId="17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6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13" fillId="0" borderId="0" xfId="0" applyFont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88037"/>
      <color rgb="FFCDEFD3"/>
      <color rgb="FF79D588"/>
      <color rgb="FF2F9941"/>
      <color rgb="FF319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632486</xdr:colOff>
      <xdr:row>1</xdr:row>
      <xdr:rowOff>1</xdr:rowOff>
    </xdr:from>
    <xdr:to>
      <xdr:col>16</xdr:col>
      <xdr:colOff>9525</xdr:colOff>
      <xdr:row>2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07637F-19A9-CC9A-9611-48916A9C4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661" y="200026"/>
          <a:ext cx="1634464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imitsupu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0C88-C19F-48CC-B6EC-6C6DABAD51EC}">
  <sheetPr codeName="Sheet1"/>
  <dimension ref="A1:P38"/>
  <sheetViews>
    <sheetView showGridLines="0" tabSelected="1" workbookViewId="0">
      <selection activeCell="J7" sqref="J7"/>
    </sheetView>
  </sheetViews>
  <sheetFormatPr defaultRowHeight="15" x14ac:dyDescent="0.25"/>
  <cols>
    <col min="1" max="1" width="4.140625" customWidth="1"/>
    <col min="2" max="2" width="3.42578125" customWidth="1"/>
    <col min="3" max="3" width="16.5703125" style="1" customWidth="1"/>
    <col min="4" max="5" width="10" style="1" customWidth="1"/>
    <col min="6" max="6" width="10" customWidth="1"/>
    <col min="7" max="7" width="4.85546875" customWidth="1"/>
    <col min="8" max="8" width="8.85546875" customWidth="1"/>
    <col min="9" max="9" width="6.28515625" customWidth="1"/>
    <col min="10" max="10" width="18" customWidth="1"/>
    <col min="11" max="11" width="11.42578125" customWidth="1"/>
    <col min="12" max="12" width="11" customWidth="1"/>
    <col min="13" max="14" width="11.28515625" customWidth="1"/>
    <col min="15" max="15" width="11.140625" customWidth="1"/>
    <col min="16" max="16" width="11.42578125" customWidth="1"/>
    <col min="17" max="17" width="11.7109375" customWidth="1"/>
  </cols>
  <sheetData>
    <row r="1" spans="1:16" ht="15.75" thickBot="1" x14ac:dyDescent="0.3"/>
    <row r="2" spans="1:16" ht="24.75" customHeight="1" thickBot="1" x14ac:dyDescent="0.3">
      <c r="B2" s="45" t="s">
        <v>82</v>
      </c>
      <c r="C2" s="54"/>
      <c r="D2" s="46"/>
      <c r="I2" s="45" t="s">
        <v>30</v>
      </c>
      <c r="J2" s="46"/>
      <c r="K2" s="1"/>
      <c r="L2" s="1"/>
      <c r="O2" s="53"/>
      <c r="P2" s="53"/>
    </row>
    <row r="3" spans="1:16" ht="15.75" thickBot="1" x14ac:dyDescent="0.3">
      <c r="A3" s="1"/>
      <c r="B3" s="1"/>
      <c r="D3"/>
      <c r="E3"/>
      <c r="J3" s="1"/>
      <c r="K3" s="1"/>
      <c r="L3" s="1"/>
    </row>
    <row r="4" spans="1:16" ht="15.75" thickBot="1" x14ac:dyDescent="0.3">
      <c r="A4" s="1"/>
      <c r="B4" s="1"/>
      <c r="C4"/>
      <c r="D4"/>
      <c r="E4"/>
      <c r="J4" s="1"/>
      <c r="K4" s="1"/>
      <c r="L4" s="1"/>
    </row>
    <row r="5" spans="1:16" x14ac:dyDescent="0.25">
      <c r="A5" s="1"/>
      <c r="B5" s="1"/>
      <c r="C5" s="55" t="s">
        <v>83</v>
      </c>
      <c r="D5" s="56"/>
      <c r="E5" s="56"/>
      <c r="F5" s="57"/>
      <c r="J5" s="5" t="s">
        <v>11</v>
      </c>
      <c r="K5" s="6" t="s">
        <v>8</v>
      </c>
      <c r="L5" s="6" t="s">
        <v>7</v>
      </c>
      <c r="M5" s="7" t="s">
        <v>7</v>
      </c>
    </row>
    <row r="6" spans="1:16" ht="15.75" thickBot="1" x14ac:dyDescent="0.3">
      <c r="A6" s="1"/>
      <c r="B6" s="1"/>
      <c r="C6" s="31" t="s">
        <v>84</v>
      </c>
      <c r="D6" s="36" t="s">
        <v>7</v>
      </c>
      <c r="E6" s="36" t="s">
        <v>8</v>
      </c>
      <c r="F6" s="32" t="s">
        <v>7</v>
      </c>
      <c r="J6" s="8" t="s">
        <v>2</v>
      </c>
      <c r="K6" s="9" t="s">
        <v>4</v>
      </c>
      <c r="L6" s="9" t="s">
        <v>3</v>
      </c>
      <c r="M6" s="10" t="s">
        <v>10</v>
      </c>
    </row>
    <row r="7" spans="1:16" ht="15.75" thickBot="1" x14ac:dyDescent="0.3">
      <c r="A7" s="1"/>
      <c r="B7" s="1"/>
      <c r="C7" s="31" t="s">
        <v>6</v>
      </c>
      <c r="D7" s="36" t="s">
        <v>9</v>
      </c>
      <c r="E7" s="36" t="s">
        <v>4</v>
      </c>
      <c r="F7" s="32" t="s">
        <v>10</v>
      </c>
      <c r="J7" s="2" t="s">
        <v>68</v>
      </c>
      <c r="K7" s="11">
        <f>_xlfn.XLOOKUP($J$7,'Pump Lists'!$A2:$A25,'Pump Lists'!C2:C25,0)</f>
        <v>1000</v>
      </c>
      <c r="L7" s="11">
        <f>_xlfn.XLOOKUP($J$7,'Pump Lists'!$A2:$A25,'Pump Lists'!B2:B25,0)</f>
        <v>10</v>
      </c>
      <c r="M7" s="12">
        <f>_xlfn.XLOOKUP($J$7,'Pump Lists'!$A2:$A25,'Pump Lists'!D2:D25,0)</f>
        <v>1200</v>
      </c>
    </row>
    <row r="8" spans="1:16" ht="15.75" thickBot="1" x14ac:dyDescent="0.3">
      <c r="A8" s="1"/>
      <c r="B8" s="1"/>
      <c r="C8" s="2" t="s">
        <v>37</v>
      </c>
      <c r="D8" s="37">
        <f>_xlfn.XLOOKUP($C8,'Pump List'!$F:$F,'Pump List'!G:G)</f>
        <v>21</v>
      </c>
      <c r="E8" s="37">
        <f>_xlfn.XLOOKUP($C8,'Pump List'!$F:$F,'Pump List'!H:H)</f>
        <v>1200</v>
      </c>
      <c r="F8" s="33">
        <f>_xlfn.XLOOKUP($C8,'Pump List'!$F:$F,'Pump List'!I:I)</f>
        <v>914</v>
      </c>
      <c r="J8" s="1"/>
      <c r="K8" s="1"/>
      <c r="L8" s="1"/>
    </row>
    <row r="9" spans="1:16" ht="15.75" thickBot="1" x14ac:dyDescent="0.3">
      <c r="A9" s="1"/>
      <c r="B9" s="1"/>
      <c r="C9" s="34"/>
      <c r="F9" s="35"/>
      <c r="J9" s="1"/>
      <c r="K9" s="1"/>
      <c r="L9" s="1"/>
    </row>
    <row r="10" spans="1:16" x14ac:dyDescent="0.25">
      <c r="A10" s="1"/>
      <c r="B10" s="1"/>
      <c r="C10" s="5" t="s">
        <v>11</v>
      </c>
      <c r="D10" s="6" t="s">
        <v>7</v>
      </c>
      <c r="E10" s="6" t="s">
        <v>8</v>
      </c>
      <c r="F10" s="7" t="s">
        <v>7</v>
      </c>
      <c r="J10" s="5" t="s">
        <v>15</v>
      </c>
      <c r="K10" s="6" t="s">
        <v>13</v>
      </c>
      <c r="L10" s="6" t="s">
        <v>13</v>
      </c>
      <c r="M10" s="6" t="s">
        <v>6</v>
      </c>
      <c r="N10" s="6" t="s">
        <v>6</v>
      </c>
      <c r="O10" s="6" t="s">
        <v>14</v>
      </c>
      <c r="P10" s="7" t="s">
        <v>17</v>
      </c>
    </row>
    <row r="11" spans="1:16" ht="15.75" thickBot="1" x14ac:dyDescent="0.3">
      <c r="A11" s="1"/>
      <c r="B11" s="1"/>
      <c r="C11" s="25" t="s">
        <v>59</v>
      </c>
      <c r="D11" s="26" t="s">
        <v>9</v>
      </c>
      <c r="E11" s="26" t="s">
        <v>4</v>
      </c>
      <c r="F11" s="27" t="s">
        <v>10</v>
      </c>
      <c r="J11" s="25" t="s">
        <v>4</v>
      </c>
      <c r="K11" s="26" t="s">
        <v>10</v>
      </c>
      <c r="L11" s="26" t="s">
        <v>12</v>
      </c>
      <c r="M11" s="26" t="s">
        <v>12</v>
      </c>
      <c r="N11" s="26" t="s">
        <v>10</v>
      </c>
      <c r="O11" s="26" t="s">
        <v>3</v>
      </c>
      <c r="P11" s="27" t="s">
        <v>16</v>
      </c>
    </row>
    <row r="12" spans="1:16" ht="15.75" thickBot="1" x14ac:dyDescent="0.3">
      <c r="C12" s="14" t="str">
        <f>_xlfn.XLOOKUP(C8,'Pump List'!A2:A14,'Pump List'!B2:B14,0)</f>
        <v>Model TR-1110KV¹</v>
      </c>
      <c r="D12" s="38">
        <f>_xlfn.XLOOKUP($C12,'Pump List'!$F:$F,'Pump List'!G:G,0)</f>
        <v>21</v>
      </c>
      <c r="E12" s="38">
        <f>_xlfn.XLOOKUP($C12,'Pump List'!$F:$F,'Pump List'!H:H,0)</f>
        <v>1200</v>
      </c>
      <c r="F12" s="15">
        <f>_xlfn.XLOOKUP($C12,'Pump List'!$F:$F,'Pump List'!I:I,0)</f>
        <v>870</v>
      </c>
      <c r="J12" s="3">
        <v>1000</v>
      </c>
      <c r="K12" s="20">
        <v>1200</v>
      </c>
      <c r="L12" s="21">
        <v>5</v>
      </c>
      <c r="M12" s="21">
        <v>7</v>
      </c>
      <c r="N12" s="22">
        <f>K12*L12/M12</f>
        <v>857.14285714285711</v>
      </c>
      <c r="O12" s="23">
        <f>L7*N12/M7</f>
        <v>7.1428571428571423</v>
      </c>
      <c r="P12" s="24">
        <f>O12*J12/1460</f>
        <v>4.8923679060665357</v>
      </c>
    </row>
    <row r="13" spans="1:16" ht="15.75" thickBot="1" x14ac:dyDescent="0.3">
      <c r="A13" s="1"/>
      <c r="B13" s="1"/>
      <c r="C13" s="14">
        <f>_xlfn.XLOOKUP(C8,'Pump List'!A2:A14,'Pump List'!C2:C14,0)</f>
        <v>0</v>
      </c>
      <c r="D13" s="38">
        <f>_xlfn.XLOOKUP($C13,'Pump List'!$F:$F,'Pump List'!G:G,0)</f>
        <v>0</v>
      </c>
      <c r="E13" s="38">
        <f>_xlfn.XLOOKUP($C13,'Pump List'!$F:$F,'Pump List'!H:H,0)</f>
        <v>0</v>
      </c>
      <c r="F13" s="15">
        <f>_xlfn.XLOOKUP($C13,'Pump List'!$F:$F,'Pump List'!I:I,0)</f>
        <v>0</v>
      </c>
    </row>
    <row r="14" spans="1:16" ht="15" customHeight="1" thickBot="1" x14ac:dyDescent="0.3">
      <c r="A14" s="1"/>
      <c r="B14" s="1"/>
      <c r="C14" s="16">
        <f>_xlfn.XLOOKUP(C8,'Pump List'!A2:A14,'Pump List'!D2:D14,0)</f>
        <v>0</v>
      </c>
      <c r="D14" s="17">
        <f>_xlfn.XLOOKUP($C14,'Pump List'!$F:$F,'Pump List'!G:G,0)</f>
        <v>0</v>
      </c>
      <c r="E14" s="17">
        <f>_xlfn.XLOOKUP($C14,'Pump List'!$F:$F,'Pump List'!H:H,0)</f>
        <v>0</v>
      </c>
      <c r="F14" s="18">
        <f>_xlfn.XLOOKUP($C14,'Pump List'!$F:$F,'Pump List'!I:I,0)</f>
        <v>0</v>
      </c>
      <c r="H14" s="1"/>
      <c r="J14" s="4" t="s">
        <v>23</v>
      </c>
      <c r="K14" s="1"/>
      <c r="L14" s="1"/>
      <c r="O14" s="59" t="s">
        <v>89</v>
      </c>
      <c r="P14" s="60"/>
    </row>
    <row r="15" spans="1:16" ht="15" customHeight="1" thickBot="1" x14ac:dyDescent="0.3">
      <c r="J15" s="58" t="s">
        <v>88</v>
      </c>
      <c r="K15" s="58"/>
      <c r="L15" s="58"/>
      <c r="O15" s="61">
        <f>(L12/M7)*K12</f>
        <v>5</v>
      </c>
      <c r="P15" s="62"/>
    </row>
    <row r="16" spans="1:16" ht="15" customHeight="1" x14ac:dyDescent="0.25">
      <c r="C16" s="58" t="s">
        <v>86</v>
      </c>
      <c r="D16" s="58"/>
      <c r="E16" s="58"/>
      <c r="F16" s="58"/>
      <c r="G16" s="58"/>
      <c r="J16" s="58"/>
      <c r="K16" s="58"/>
      <c r="L16" s="58"/>
      <c r="P16" s="63" t="s">
        <v>90</v>
      </c>
    </row>
    <row r="17" spans="3:16" ht="13.5" customHeight="1" x14ac:dyDescent="0.25">
      <c r="C17" s="58"/>
      <c r="D17" s="58"/>
      <c r="E17" s="58"/>
      <c r="F17" s="58"/>
      <c r="G17" s="58"/>
    </row>
    <row r="18" spans="3:16" ht="13.5" customHeight="1" x14ac:dyDescent="0.25">
      <c r="C18" t="s">
        <v>87</v>
      </c>
      <c r="J18" s="47" t="s">
        <v>22</v>
      </c>
      <c r="K18" s="48"/>
      <c r="L18" s="48"/>
      <c r="M18" s="48"/>
      <c r="N18" s="48"/>
      <c r="O18" s="48"/>
      <c r="P18" s="49"/>
    </row>
    <row r="19" spans="3:16" ht="13.5" customHeight="1" x14ac:dyDescent="0.25">
      <c r="J19" s="50"/>
      <c r="K19" s="51"/>
      <c r="L19" s="51"/>
      <c r="M19" s="51"/>
      <c r="N19" s="51"/>
      <c r="O19" s="51"/>
      <c r="P19" s="52"/>
    </row>
    <row r="20" spans="3:16" ht="13.5" customHeight="1" x14ac:dyDescent="0.25">
      <c r="J20" s="1"/>
      <c r="K20" s="1"/>
      <c r="L20" s="1"/>
    </row>
    <row r="21" spans="3:16" ht="13.5" customHeight="1" x14ac:dyDescent="0.25">
      <c r="C21" s="28" t="s">
        <v>24</v>
      </c>
      <c r="D21" s="13"/>
      <c r="P21" s="29" t="s">
        <v>27</v>
      </c>
    </row>
    <row r="22" spans="3:16" ht="13.5" customHeight="1" x14ac:dyDescent="0.25">
      <c r="C22" s="28" t="s">
        <v>25</v>
      </c>
      <c r="D22" s="13"/>
      <c r="H22" s="39" t="s">
        <v>81</v>
      </c>
      <c r="I22" s="40"/>
      <c r="J22" s="40"/>
      <c r="K22" s="40"/>
      <c r="L22" s="41"/>
      <c r="P22" s="29" t="s">
        <v>28</v>
      </c>
    </row>
    <row r="23" spans="3:16" ht="13.5" customHeight="1" x14ac:dyDescent="0.25">
      <c r="C23" s="28" t="s">
        <v>26</v>
      </c>
      <c r="D23" s="13"/>
      <c r="H23" s="42"/>
      <c r="I23" s="43"/>
      <c r="J23" s="43"/>
      <c r="K23" s="43"/>
      <c r="L23" s="44"/>
      <c r="P23" s="30" t="s">
        <v>29</v>
      </c>
    </row>
    <row r="24" spans="3:16" ht="15.75" customHeight="1" x14ac:dyDescent="0.25"/>
    <row r="35" spans="3:5" x14ac:dyDescent="0.25">
      <c r="C35"/>
    </row>
    <row r="38" spans="3:5" x14ac:dyDescent="0.25">
      <c r="E38"/>
    </row>
  </sheetData>
  <sheetProtection sheet="1" objects="1" scenarios="1" selectLockedCells="1"/>
  <mergeCells count="10">
    <mergeCell ref="H22:L23"/>
    <mergeCell ref="I2:J2"/>
    <mergeCell ref="O2:P2"/>
    <mergeCell ref="B2:D2"/>
    <mergeCell ref="C5:F5"/>
    <mergeCell ref="C16:G17"/>
    <mergeCell ref="J18:P19"/>
    <mergeCell ref="J15:L16"/>
    <mergeCell ref="O14:P14"/>
    <mergeCell ref="O15:P15"/>
  </mergeCells>
  <conditionalFormatting sqref="N12">
    <cfRule type="cellIs" dxfId="1" priority="2" operator="greaterThan">
      <formula>$M$7</formula>
    </cfRule>
  </conditionalFormatting>
  <conditionalFormatting sqref="J12">
    <cfRule type="cellIs" dxfId="0" priority="1" operator="greaterThan">
      <formula>$K$7</formula>
    </cfRule>
  </conditionalFormatting>
  <hyperlinks>
    <hyperlink ref="P23" r:id="rId1" xr:uid="{432B141E-4CA6-402C-B3A6-92A6096CE1B6}"/>
  </hyperlinks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0F3899-5A01-485D-8CA1-7E592C9F99D4}">
          <x14:formula1>
            <xm:f>'Pump Lists'!$A$2:$A$25</xm:f>
          </x14:formula1>
          <xm:sqref>J7</xm:sqref>
        </x14:dataValidation>
        <x14:dataValidation type="list" allowBlank="1" showInputMessage="1" showErrorMessage="1" xr:uid="{817B2422-B6F0-4F4B-B1F9-275BD93DDE60}">
          <x14:formula1>
            <xm:f>'Pump List'!$A$2:$A$14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66FE-2742-4E95-940E-81DA60864EC1}">
  <sheetPr codeName="Sheet2"/>
  <dimension ref="A1:I38"/>
  <sheetViews>
    <sheetView workbookViewId="0">
      <selection activeCell="C14" sqref="C14"/>
    </sheetView>
  </sheetViews>
  <sheetFormatPr defaultRowHeight="15" x14ac:dyDescent="0.25"/>
  <cols>
    <col min="1" max="1" width="15.5703125" style="1" bestFit="1" customWidth="1"/>
    <col min="2" max="2" width="17.28515625" style="1" bestFit="1" customWidth="1"/>
    <col min="3" max="3" width="12.140625" bestFit="1" customWidth="1"/>
    <col min="4" max="4" width="11" bestFit="1" customWidth="1"/>
    <col min="5" max="5" width="7" customWidth="1"/>
    <col min="6" max="6" width="17.42578125" bestFit="1" customWidth="1"/>
    <col min="7" max="7" width="10.7109375" bestFit="1" customWidth="1"/>
    <col min="8" max="8" width="7.85546875" bestFit="1" customWidth="1"/>
    <col min="9" max="9" width="10.5703125" bestFit="1" customWidth="1"/>
    <col min="10" max="10" width="6.5703125" customWidth="1"/>
  </cols>
  <sheetData>
    <row r="1" spans="1:9" x14ac:dyDescent="0.25">
      <c r="A1" s="1" t="s">
        <v>2</v>
      </c>
      <c r="B1" s="1" t="s">
        <v>57</v>
      </c>
      <c r="C1" s="1" t="s">
        <v>56</v>
      </c>
      <c r="D1" s="1" t="s">
        <v>55</v>
      </c>
      <c r="E1" s="1"/>
      <c r="F1" s="1" t="s">
        <v>2</v>
      </c>
      <c r="G1" s="1" t="s">
        <v>0</v>
      </c>
      <c r="H1" s="1" t="s">
        <v>5</v>
      </c>
      <c r="I1" s="1" t="s">
        <v>1</v>
      </c>
    </row>
    <row r="2" spans="1:9" x14ac:dyDescent="0.25">
      <c r="A2" s="1" t="s">
        <v>43</v>
      </c>
      <c r="B2" s="1" t="s">
        <v>63</v>
      </c>
      <c r="C2" s="19" t="s">
        <v>60</v>
      </c>
      <c r="D2" s="1"/>
      <c r="E2" s="1"/>
      <c r="F2" s="1" t="s">
        <v>18</v>
      </c>
      <c r="G2" s="1">
        <v>3.7</v>
      </c>
      <c r="H2" s="1">
        <v>1500</v>
      </c>
      <c r="I2" s="1">
        <v>1725</v>
      </c>
    </row>
    <row r="3" spans="1:9" x14ac:dyDescent="0.25">
      <c r="A3" s="1" t="s">
        <v>42</v>
      </c>
      <c r="B3" s="1" t="s">
        <v>70</v>
      </c>
      <c r="C3" s="1" t="s">
        <v>20</v>
      </c>
      <c r="D3" s="1"/>
      <c r="E3" s="1"/>
      <c r="F3" s="19" t="s">
        <v>60</v>
      </c>
      <c r="G3" s="1">
        <v>4</v>
      </c>
      <c r="H3" s="1">
        <v>1500</v>
      </c>
      <c r="I3" s="1">
        <v>1050</v>
      </c>
    </row>
    <row r="4" spans="1:9" x14ac:dyDescent="0.25">
      <c r="A4" s="1" t="s">
        <v>41</v>
      </c>
      <c r="B4" s="1" t="s">
        <v>62</v>
      </c>
      <c r="C4" s="1" t="s">
        <v>20</v>
      </c>
      <c r="D4" s="1"/>
      <c r="E4" s="1"/>
      <c r="F4" s="1" t="s">
        <v>75</v>
      </c>
      <c r="G4" s="1">
        <v>5</v>
      </c>
      <c r="H4" s="1">
        <v>1200</v>
      </c>
      <c r="I4" s="1">
        <v>1320</v>
      </c>
    </row>
    <row r="5" spans="1:9" x14ac:dyDescent="0.25">
      <c r="A5" s="1" t="s">
        <v>40</v>
      </c>
      <c r="B5" s="1" t="s">
        <v>68</v>
      </c>
      <c r="C5" s="1" t="s">
        <v>72</v>
      </c>
      <c r="D5" s="1"/>
      <c r="E5" s="1"/>
      <c r="F5" s="1" t="s">
        <v>61</v>
      </c>
      <c r="G5" s="1">
        <v>8</v>
      </c>
      <c r="H5" s="1">
        <v>1200</v>
      </c>
      <c r="I5" s="1">
        <v>950</v>
      </c>
    </row>
    <row r="6" spans="1:9" x14ac:dyDescent="0.25">
      <c r="A6" s="1" t="s">
        <v>39</v>
      </c>
      <c r="B6" s="1" t="s">
        <v>64</v>
      </c>
      <c r="C6" s="1"/>
      <c r="D6" s="1"/>
      <c r="E6" s="1"/>
      <c r="F6" s="1" t="s">
        <v>68</v>
      </c>
      <c r="G6" s="1">
        <v>10</v>
      </c>
      <c r="H6" s="1">
        <v>1000</v>
      </c>
      <c r="I6" s="1">
        <v>1200</v>
      </c>
    </row>
    <row r="7" spans="1:9" x14ac:dyDescent="0.25">
      <c r="A7" s="1" t="s">
        <v>38</v>
      </c>
      <c r="B7" s="1" t="s">
        <v>72</v>
      </c>
      <c r="C7" s="1" t="s">
        <v>68</v>
      </c>
      <c r="D7" s="1"/>
      <c r="E7" s="1"/>
      <c r="F7" s="1" t="s">
        <v>76</v>
      </c>
      <c r="G7" s="1">
        <v>12</v>
      </c>
      <c r="H7" s="1">
        <v>900</v>
      </c>
      <c r="I7" s="1">
        <v>1450</v>
      </c>
    </row>
    <row r="8" spans="1:9" x14ac:dyDescent="0.25">
      <c r="A8" s="1" t="s">
        <v>37</v>
      </c>
      <c r="B8" s="1" t="s">
        <v>67</v>
      </c>
      <c r="C8" s="1"/>
      <c r="D8" s="1"/>
      <c r="E8" s="1"/>
      <c r="F8" s="1" t="s">
        <v>62</v>
      </c>
      <c r="G8" s="1">
        <v>6</v>
      </c>
      <c r="H8" s="1">
        <v>1600</v>
      </c>
      <c r="I8" s="1">
        <v>950</v>
      </c>
    </row>
    <row r="9" spans="1:9" x14ac:dyDescent="0.25">
      <c r="A9" s="1" t="s">
        <v>36</v>
      </c>
      <c r="B9" s="1" t="s">
        <v>63</v>
      </c>
      <c r="C9" s="19" t="s">
        <v>60</v>
      </c>
      <c r="D9" s="1"/>
      <c r="E9" s="1"/>
      <c r="F9" s="1" t="s">
        <v>69</v>
      </c>
      <c r="G9" s="1">
        <v>6.5</v>
      </c>
      <c r="H9" s="1">
        <v>1500</v>
      </c>
      <c r="I9" s="1">
        <v>1000</v>
      </c>
    </row>
    <row r="10" spans="1:9" x14ac:dyDescent="0.25">
      <c r="A10" s="1" t="s">
        <v>35</v>
      </c>
      <c r="B10" s="1" t="s">
        <v>68</v>
      </c>
      <c r="C10" s="1" t="s">
        <v>61</v>
      </c>
      <c r="D10" s="1" t="s">
        <v>75</v>
      </c>
      <c r="E10" s="1"/>
      <c r="F10" s="1" t="s">
        <v>63</v>
      </c>
      <c r="G10" s="1">
        <v>4</v>
      </c>
      <c r="H10" s="1">
        <v>2300</v>
      </c>
      <c r="I10" s="1">
        <v>950</v>
      </c>
    </row>
    <row r="11" spans="1:9" x14ac:dyDescent="0.25">
      <c r="A11" s="1" t="s">
        <v>34</v>
      </c>
      <c r="B11" s="1" t="s">
        <v>70</v>
      </c>
      <c r="C11" s="1" t="s">
        <v>75</v>
      </c>
      <c r="D11" s="1"/>
      <c r="E11" s="1"/>
      <c r="F11" s="1" t="s">
        <v>70</v>
      </c>
      <c r="G11" s="1">
        <v>5</v>
      </c>
      <c r="H11" s="1">
        <v>2000</v>
      </c>
      <c r="I11" s="1">
        <v>1200</v>
      </c>
    </row>
    <row r="12" spans="1:9" x14ac:dyDescent="0.25">
      <c r="A12" s="1" t="s">
        <v>33</v>
      </c>
      <c r="B12" s="1" t="s">
        <v>64</v>
      </c>
      <c r="C12" s="1" t="s">
        <v>76</v>
      </c>
      <c r="D12" s="1" t="s">
        <v>78</v>
      </c>
      <c r="E12" s="1"/>
      <c r="F12" s="1" t="s">
        <v>19</v>
      </c>
      <c r="G12" s="1">
        <v>4</v>
      </c>
      <c r="H12" s="1">
        <v>3000</v>
      </c>
      <c r="I12" s="1">
        <v>1150</v>
      </c>
    </row>
    <row r="13" spans="1:9" x14ac:dyDescent="0.25">
      <c r="A13" s="1" t="s">
        <v>32</v>
      </c>
      <c r="B13" s="1" t="s">
        <v>62</v>
      </c>
      <c r="C13" s="1" t="s">
        <v>70</v>
      </c>
      <c r="D13" s="1"/>
      <c r="E13" s="1"/>
      <c r="F13" s="1" t="s">
        <v>64</v>
      </c>
      <c r="G13" s="1">
        <v>13</v>
      </c>
      <c r="H13" s="1">
        <v>1200</v>
      </c>
      <c r="I13" s="1">
        <v>790</v>
      </c>
    </row>
    <row r="14" spans="1:9" x14ac:dyDescent="0.25">
      <c r="A14" s="1" t="s">
        <v>31</v>
      </c>
      <c r="B14" s="1" t="s">
        <v>61</v>
      </c>
      <c r="C14" s="1" t="s">
        <v>65</v>
      </c>
      <c r="D14" s="1"/>
      <c r="E14" s="1"/>
      <c r="F14" s="1" t="s">
        <v>71</v>
      </c>
      <c r="G14" s="1">
        <v>15</v>
      </c>
      <c r="H14" s="1">
        <v>1100</v>
      </c>
      <c r="I14" s="1">
        <v>950</v>
      </c>
    </row>
    <row r="15" spans="1:9" x14ac:dyDescent="0.25">
      <c r="C15" s="1"/>
      <c r="D15" s="1"/>
      <c r="E15" s="1"/>
      <c r="F15" s="1" t="s">
        <v>77</v>
      </c>
      <c r="G15" s="1">
        <v>17</v>
      </c>
      <c r="H15" s="1">
        <v>900</v>
      </c>
      <c r="I15" s="1">
        <v>1050</v>
      </c>
    </row>
    <row r="16" spans="1:9" x14ac:dyDescent="0.25">
      <c r="C16" s="1"/>
      <c r="D16" s="1"/>
      <c r="E16" s="1"/>
      <c r="F16" s="1" t="s">
        <v>65</v>
      </c>
      <c r="G16" s="1">
        <v>8</v>
      </c>
      <c r="H16" s="1">
        <v>2000</v>
      </c>
      <c r="I16" s="1">
        <v>725</v>
      </c>
    </row>
    <row r="17" spans="3:9" x14ac:dyDescent="0.25">
      <c r="C17" s="1"/>
      <c r="D17" s="1"/>
      <c r="E17" s="1"/>
      <c r="F17" s="1" t="s">
        <v>72</v>
      </c>
      <c r="G17" s="1">
        <v>10</v>
      </c>
      <c r="H17" s="1">
        <v>1800</v>
      </c>
      <c r="I17" s="1">
        <v>900</v>
      </c>
    </row>
    <row r="18" spans="3:9" x14ac:dyDescent="0.25">
      <c r="C18" t="s">
        <v>85</v>
      </c>
      <c r="F18" s="1" t="s">
        <v>78</v>
      </c>
      <c r="G18" s="1">
        <v>11</v>
      </c>
      <c r="H18" s="1">
        <v>1500</v>
      </c>
      <c r="I18" s="1">
        <v>975</v>
      </c>
    </row>
    <row r="19" spans="3:9" x14ac:dyDescent="0.25">
      <c r="F19" s="1" t="s">
        <v>20</v>
      </c>
      <c r="G19" s="1">
        <v>6</v>
      </c>
      <c r="H19" s="1">
        <v>3000</v>
      </c>
      <c r="I19" s="1">
        <v>950</v>
      </c>
    </row>
    <row r="20" spans="3:9" x14ac:dyDescent="0.25">
      <c r="F20" s="1" t="s">
        <v>66</v>
      </c>
      <c r="G20" s="1">
        <v>24</v>
      </c>
      <c r="H20" s="1">
        <v>1000</v>
      </c>
      <c r="I20" s="1">
        <v>700</v>
      </c>
    </row>
    <row r="21" spans="3:9" x14ac:dyDescent="0.25">
      <c r="F21" s="1" t="s">
        <v>73</v>
      </c>
      <c r="G21" s="1">
        <v>28</v>
      </c>
      <c r="H21" s="1">
        <v>850</v>
      </c>
      <c r="I21" s="1">
        <v>800</v>
      </c>
    </row>
    <row r="22" spans="3:9" x14ac:dyDescent="0.25">
      <c r="F22" s="1" t="s">
        <v>79</v>
      </c>
      <c r="G22" s="1">
        <v>32</v>
      </c>
      <c r="H22" s="1">
        <v>750</v>
      </c>
      <c r="I22" s="1">
        <v>900</v>
      </c>
    </row>
    <row r="23" spans="3:9" x14ac:dyDescent="0.25">
      <c r="F23" s="1" t="s">
        <v>67</v>
      </c>
      <c r="G23" s="1">
        <v>21</v>
      </c>
      <c r="H23" s="1">
        <v>1200</v>
      </c>
      <c r="I23" s="1">
        <v>870</v>
      </c>
    </row>
    <row r="24" spans="3:9" x14ac:dyDescent="0.25">
      <c r="F24" s="1" t="s">
        <v>74</v>
      </c>
      <c r="G24" s="1">
        <v>23</v>
      </c>
      <c r="H24" s="1">
        <v>1000</v>
      </c>
      <c r="I24" s="1">
        <v>950</v>
      </c>
    </row>
    <row r="25" spans="3:9" x14ac:dyDescent="0.25">
      <c r="F25" s="1" t="s">
        <v>21</v>
      </c>
      <c r="G25" s="1">
        <v>9</v>
      </c>
      <c r="H25" s="1">
        <v>3000</v>
      </c>
      <c r="I25" s="1">
        <v>900</v>
      </c>
    </row>
    <row r="26" spans="3:9" x14ac:dyDescent="0.25">
      <c r="F26" s="1" t="s">
        <v>43</v>
      </c>
      <c r="G26" s="1">
        <v>4</v>
      </c>
      <c r="H26" s="1">
        <v>2200</v>
      </c>
      <c r="I26" s="1">
        <v>950</v>
      </c>
    </row>
    <row r="27" spans="3:9" x14ac:dyDescent="0.25">
      <c r="F27" s="1" t="s">
        <v>42</v>
      </c>
      <c r="G27" s="1">
        <v>5</v>
      </c>
      <c r="H27" s="1">
        <v>2500</v>
      </c>
      <c r="I27" s="1">
        <v>1100</v>
      </c>
    </row>
    <row r="28" spans="3:9" x14ac:dyDescent="0.25">
      <c r="F28" s="1" t="s">
        <v>41</v>
      </c>
      <c r="G28" s="1">
        <v>6</v>
      </c>
      <c r="H28" s="1">
        <v>1200</v>
      </c>
      <c r="I28" s="1">
        <v>850</v>
      </c>
    </row>
    <row r="29" spans="3:9" x14ac:dyDescent="0.25">
      <c r="F29" s="1" t="s">
        <v>40</v>
      </c>
      <c r="G29" s="1">
        <v>10</v>
      </c>
      <c r="H29" s="1">
        <v>1000</v>
      </c>
      <c r="I29" s="1">
        <v>940</v>
      </c>
    </row>
    <row r="30" spans="3:9" x14ac:dyDescent="0.25">
      <c r="F30" s="1" t="s">
        <v>39</v>
      </c>
      <c r="G30" s="1">
        <v>13</v>
      </c>
      <c r="H30" s="1">
        <v>700</v>
      </c>
      <c r="I30" s="1">
        <v>900</v>
      </c>
    </row>
    <row r="31" spans="3:9" x14ac:dyDescent="0.25">
      <c r="F31" s="1" t="s">
        <v>38</v>
      </c>
      <c r="G31" s="1">
        <v>10</v>
      </c>
      <c r="H31" s="1">
        <v>2200</v>
      </c>
      <c r="I31" s="1">
        <v>958</v>
      </c>
    </row>
    <row r="32" spans="3:9" x14ac:dyDescent="0.25">
      <c r="F32" s="1" t="s">
        <v>37</v>
      </c>
      <c r="G32" s="1">
        <v>21</v>
      </c>
      <c r="H32" s="1">
        <v>1200</v>
      </c>
      <c r="I32" s="1">
        <v>914</v>
      </c>
    </row>
    <row r="33" spans="6:9" x14ac:dyDescent="0.25">
      <c r="F33" s="1" t="s">
        <v>36</v>
      </c>
      <c r="G33" s="1">
        <v>4</v>
      </c>
      <c r="H33" s="1">
        <v>2500</v>
      </c>
      <c r="I33" s="1">
        <v>950</v>
      </c>
    </row>
    <row r="34" spans="6:9" x14ac:dyDescent="0.25">
      <c r="F34" s="1" t="s">
        <v>35</v>
      </c>
      <c r="G34" s="1">
        <v>10</v>
      </c>
      <c r="H34" s="1">
        <v>1200</v>
      </c>
      <c r="I34" s="1">
        <v>940</v>
      </c>
    </row>
    <row r="35" spans="6:9" x14ac:dyDescent="0.25">
      <c r="F35" s="1" t="s">
        <v>34</v>
      </c>
      <c r="G35" s="1">
        <v>5</v>
      </c>
      <c r="H35" s="1">
        <v>1500</v>
      </c>
      <c r="I35" s="1">
        <v>1250</v>
      </c>
    </row>
    <row r="36" spans="6:9" x14ac:dyDescent="0.25">
      <c r="F36" s="1" t="s">
        <v>33</v>
      </c>
      <c r="G36" s="1">
        <v>12</v>
      </c>
      <c r="H36" s="1">
        <v>2000</v>
      </c>
      <c r="I36" s="1">
        <v>1750</v>
      </c>
    </row>
    <row r="37" spans="6:9" x14ac:dyDescent="0.25">
      <c r="F37" s="1" t="s">
        <v>32</v>
      </c>
      <c r="G37" s="1">
        <v>5.6</v>
      </c>
      <c r="H37" s="1">
        <v>1700</v>
      </c>
      <c r="I37" s="1">
        <v>1450</v>
      </c>
    </row>
    <row r="38" spans="6:9" x14ac:dyDescent="0.25">
      <c r="F38" s="1" t="s">
        <v>31</v>
      </c>
      <c r="G38" s="1">
        <v>8</v>
      </c>
      <c r="H38" s="1">
        <v>1600</v>
      </c>
      <c r="I38" s="1">
        <v>1450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6E0F4-94CD-4B1D-A52C-812A374F5457}">
  <sheetPr codeName="Sheet4"/>
  <dimension ref="A1:R38"/>
  <sheetViews>
    <sheetView workbookViewId="0">
      <selection activeCell="A20" sqref="A20:A24"/>
    </sheetView>
  </sheetViews>
  <sheetFormatPr defaultRowHeight="15" x14ac:dyDescent="0.25"/>
  <cols>
    <col min="1" max="1" width="17.42578125" bestFit="1" customWidth="1"/>
    <col min="2" max="2" width="10.7109375" bestFit="1" customWidth="1"/>
    <col min="3" max="3" width="7.85546875" bestFit="1" customWidth="1"/>
    <col min="4" max="4" width="10.5703125" bestFit="1" customWidth="1"/>
    <col min="5" max="5" width="5.7109375" customWidth="1"/>
    <col min="6" max="6" width="7.7109375" bestFit="1" customWidth="1"/>
    <col min="7" max="7" width="17.28515625" bestFit="1" customWidth="1"/>
    <col min="8" max="9" width="17.42578125" bestFit="1" customWidth="1"/>
    <col min="10" max="11" width="10.85546875" bestFit="1" customWidth="1"/>
    <col min="12" max="12" width="6.140625" customWidth="1"/>
    <col min="13" max="13" width="11.7109375" style="1" bestFit="1" customWidth="1"/>
    <col min="14" max="16" width="17.42578125" bestFit="1" customWidth="1"/>
    <col min="17" max="17" width="10.85546875" bestFit="1" customWidth="1"/>
  </cols>
  <sheetData>
    <row r="1" spans="1:18" x14ac:dyDescent="0.25">
      <c r="A1" s="1" t="s">
        <v>2</v>
      </c>
      <c r="B1" s="1" t="s">
        <v>0</v>
      </c>
      <c r="C1" s="1" t="s">
        <v>5</v>
      </c>
      <c r="D1" s="1" t="s">
        <v>1</v>
      </c>
      <c r="F1" s="1" t="s">
        <v>3</v>
      </c>
      <c r="G1" s="1" t="s">
        <v>57</v>
      </c>
      <c r="H1" s="1" t="s">
        <v>56</v>
      </c>
      <c r="I1" s="1" t="s">
        <v>55</v>
      </c>
      <c r="J1" s="1" t="s">
        <v>54</v>
      </c>
      <c r="K1" s="1" t="s">
        <v>58</v>
      </c>
      <c r="M1" s="1" t="s">
        <v>4</v>
      </c>
      <c r="N1" s="1" t="s">
        <v>57</v>
      </c>
      <c r="O1" s="1" t="s">
        <v>56</v>
      </c>
      <c r="P1" s="1" t="s">
        <v>55</v>
      </c>
      <c r="Q1" s="1" t="s">
        <v>54</v>
      </c>
      <c r="R1" s="1"/>
    </row>
    <row r="2" spans="1:18" x14ac:dyDescent="0.25">
      <c r="A2" s="1" t="s">
        <v>18</v>
      </c>
      <c r="B2" s="1">
        <v>3.7</v>
      </c>
      <c r="C2" s="1">
        <v>1500</v>
      </c>
      <c r="D2" s="1">
        <v>1725</v>
      </c>
      <c r="F2" s="1" t="s">
        <v>53</v>
      </c>
      <c r="G2" s="1" t="s">
        <v>18</v>
      </c>
      <c r="H2" s="1" t="s">
        <v>60</v>
      </c>
      <c r="I2" s="1" t="s">
        <v>63</v>
      </c>
      <c r="J2" s="1" t="s">
        <v>19</v>
      </c>
      <c r="M2" s="1" t="s">
        <v>52</v>
      </c>
      <c r="N2" s="1" t="s">
        <v>79</v>
      </c>
      <c r="O2" s="1" t="s">
        <v>73</v>
      </c>
      <c r="P2" s="1" t="s">
        <v>77</v>
      </c>
      <c r="Q2" s="1" t="s">
        <v>76</v>
      </c>
    </row>
    <row r="3" spans="1:18" x14ac:dyDescent="0.25">
      <c r="A3" s="19" t="s">
        <v>60</v>
      </c>
      <c r="B3" s="1">
        <v>4</v>
      </c>
      <c r="C3" s="1">
        <v>1500</v>
      </c>
      <c r="D3" s="1">
        <v>1050</v>
      </c>
      <c r="F3" s="1" t="s">
        <v>51</v>
      </c>
      <c r="G3" s="1" t="s">
        <v>80</v>
      </c>
      <c r="H3" s="1" t="s">
        <v>70</v>
      </c>
      <c r="I3" s="1" t="s">
        <v>62</v>
      </c>
      <c r="J3" s="1" t="s">
        <v>20</v>
      </c>
      <c r="K3" s="1" t="s">
        <v>69</v>
      </c>
      <c r="M3" s="1" t="s">
        <v>50</v>
      </c>
      <c r="N3" s="1" t="s">
        <v>68</v>
      </c>
      <c r="O3" s="1" t="s">
        <v>66</v>
      </c>
      <c r="P3" s="1" t="s">
        <v>74</v>
      </c>
      <c r="Q3" s="1" t="s">
        <v>71</v>
      </c>
    </row>
    <row r="4" spans="1:18" x14ac:dyDescent="0.25">
      <c r="A4" s="1" t="s">
        <v>75</v>
      </c>
      <c r="B4" s="1">
        <v>5</v>
      </c>
      <c r="C4" s="1">
        <v>1200</v>
      </c>
      <c r="D4" s="1">
        <v>1320</v>
      </c>
      <c r="F4" s="1" t="s">
        <v>49</v>
      </c>
      <c r="G4" s="1" t="s">
        <v>61</v>
      </c>
      <c r="H4" s="1" t="s">
        <v>65</v>
      </c>
      <c r="I4" s="1" t="s">
        <v>68</v>
      </c>
      <c r="J4" s="1" t="s">
        <v>72</v>
      </c>
      <c r="M4" s="1">
        <v>1200</v>
      </c>
      <c r="N4" s="1" t="s">
        <v>80</v>
      </c>
      <c r="O4" s="1" t="s">
        <v>61</v>
      </c>
      <c r="P4" s="1" t="s">
        <v>64</v>
      </c>
    </row>
    <row r="5" spans="1:18" x14ac:dyDescent="0.25">
      <c r="A5" s="1" t="s">
        <v>61</v>
      </c>
      <c r="B5" s="1">
        <v>8</v>
      </c>
      <c r="C5" s="1">
        <v>1200</v>
      </c>
      <c r="D5" s="1">
        <v>950</v>
      </c>
      <c r="F5" s="1" t="s">
        <v>48</v>
      </c>
      <c r="G5" s="1" t="s">
        <v>78</v>
      </c>
      <c r="H5" s="1" t="s">
        <v>76</v>
      </c>
      <c r="I5" s="1" t="s">
        <v>64</v>
      </c>
      <c r="J5" s="1" t="s">
        <v>71</v>
      </c>
      <c r="M5" s="1">
        <v>1500</v>
      </c>
      <c r="N5" s="1" t="s">
        <v>18</v>
      </c>
      <c r="O5" s="1" t="s">
        <v>60</v>
      </c>
      <c r="P5" s="1" t="s">
        <v>69</v>
      </c>
      <c r="Q5" s="1" t="s">
        <v>78</v>
      </c>
    </row>
    <row r="6" spans="1:18" x14ac:dyDescent="0.25">
      <c r="A6" s="1" t="s">
        <v>68</v>
      </c>
      <c r="B6" s="1">
        <v>10</v>
      </c>
      <c r="C6" s="1">
        <v>1000</v>
      </c>
      <c r="D6" s="1">
        <v>1200</v>
      </c>
      <c r="F6" s="1" t="s">
        <v>47</v>
      </c>
      <c r="G6" s="1" t="s">
        <v>77</v>
      </c>
      <c r="H6" s="1" t="s">
        <v>67</v>
      </c>
      <c r="I6" s="1" t="s">
        <v>74</v>
      </c>
      <c r="M6" s="1" t="s">
        <v>46</v>
      </c>
      <c r="N6" s="1" t="s">
        <v>62</v>
      </c>
      <c r="O6" s="1" t="s">
        <v>72</v>
      </c>
      <c r="P6" s="1" t="s">
        <v>70</v>
      </c>
      <c r="Q6" s="1" t="s">
        <v>65</v>
      </c>
    </row>
    <row r="7" spans="1:18" x14ac:dyDescent="0.25">
      <c r="A7" s="1" t="s">
        <v>76</v>
      </c>
      <c r="B7" s="1">
        <v>12</v>
      </c>
      <c r="C7" s="1">
        <v>900</v>
      </c>
      <c r="D7" s="1">
        <v>1450</v>
      </c>
      <c r="F7" s="1" t="s">
        <v>45</v>
      </c>
      <c r="G7" s="1" t="s">
        <v>66</v>
      </c>
      <c r="H7" s="1" t="s">
        <v>73</v>
      </c>
      <c r="I7" s="1" t="s">
        <v>79</v>
      </c>
      <c r="M7" s="1" t="s">
        <v>44</v>
      </c>
      <c r="N7" s="1" t="s">
        <v>63</v>
      </c>
      <c r="O7" s="1" t="s">
        <v>19</v>
      </c>
      <c r="P7" s="1" t="s">
        <v>20</v>
      </c>
    </row>
    <row r="8" spans="1:18" x14ac:dyDescent="0.25">
      <c r="A8" s="1" t="s">
        <v>62</v>
      </c>
      <c r="B8" s="1">
        <v>6</v>
      </c>
      <c r="C8" s="1">
        <v>1600</v>
      </c>
      <c r="D8" s="1">
        <v>950</v>
      </c>
      <c r="F8" s="1"/>
    </row>
    <row r="9" spans="1:18" x14ac:dyDescent="0.25">
      <c r="A9" s="1" t="s">
        <v>69</v>
      </c>
      <c r="B9" s="1">
        <v>6.5</v>
      </c>
      <c r="C9" s="1">
        <v>1500</v>
      </c>
      <c r="D9" s="1">
        <v>1000</v>
      </c>
      <c r="F9" s="1"/>
    </row>
    <row r="10" spans="1:18" x14ac:dyDescent="0.25">
      <c r="A10" s="1" t="s">
        <v>63</v>
      </c>
      <c r="B10" s="1">
        <v>4</v>
      </c>
      <c r="C10" s="1">
        <v>2300</v>
      </c>
      <c r="D10" s="1">
        <v>950</v>
      </c>
      <c r="F10" s="1"/>
    </row>
    <row r="11" spans="1:18" x14ac:dyDescent="0.25">
      <c r="A11" s="1" t="s">
        <v>70</v>
      </c>
      <c r="B11" s="1">
        <v>5</v>
      </c>
      <c r="C11" s="1">
        <v>2000</v>
      </c>
      <c r="D11" s="1">
        <v>1200</v>
      </c>
      <c r="F11" s="1"/>
    </row>
    <row r="12" spans="1:18" x14ac:dyDescent="0.25">
      <c r="A12" s="1" t="s">
        <v>19</v>
      </c>
      <c r="B12" s="1">
        <v>4</v>
      </c>
      <c r="C12" s="1">
        <v>3000</v>
      </c>
      <c r="D12" s="1">
        <v>1150</v>
      </c>
      <c r="F12" s="1"/>
    </row>
    <row r="13" spans="1:18" x14ac:dyDescent="0.25">
      <c r="A13" s="1" t="s">
        <v>64</v>
      </c>
      <c r="B13" s="1">
        <v>13</v>
      </c>
      <c r="C13" s="1">
        <v>1200</v>
      </c>
      <c r="D13" s="1">
        <v>790</v>
      </c>
      <c r="F13" s="1"/>
    </row>
    <row r="14" spans="1:18" x14ac:dyDescent="0.25">
      <c r="A14" s="1" t="s">
        <v>71</v>
      </c>
      <c r="B14" s="1">
        <v>15</v>
      </c>
      <c r="C14" s="1">
        <v>1100</v>
      </c>
      <c r="D14" s="1">
        <v>950</v>
      </c>
      <c r="F14" s="1"/>
    </row>
    <row r="15" spans="1:18" x14ac:dyDescent="0.25">
      <c r="A15" s="1" t="s">
        <v>77</v>
      </c>
      <c r="B15" s="1">
        <v>17</v>
      </c>
      <c r="C15" s="1">
        <v>900</v>
      </c>
      <c r="D15" s="1">
        <v>1050</v>
      </c>
      <c r="F15" s="1"/>
    </row>
    <row r="16" spans="1:18" x14ac:dyDescent="0.25">
      <c r="A16" s="1" t="s">
        <v>65</v>
      </c>
      <c r="B16" s="1">
        <v>8</v>
      </c>
      <c r="C16" s="1">
        <v>2000</v>
      </c>
      <c r="D16" s="1">
        <v>725</v>
      </c>
      <c r="F16" s="1"/>
    </row>
    <row r="17" spans="1:6" x14ac:dyDescent="0.25">
      <c r="A17" s="1" t="s">
        <v>72</v>
      </c>
      <c r="B17" s="1">
        <v>10</v>
      </c>
      <c r="C17" s="1">
        <v>1800</v>
      </c>
      <c r="D17" s="1">
        <v>900</v>
      </c>
      <c r="F17" s="1"/>
    </row>
    <row r="18" spans="1:6" x14ac:dyDescent="0.25">
      <c r="A18" s="1" t="s">
        <v>78</v>
      </c>
      <c r="B18" s="1">
        <v>11</v>
      </c>
      <c r="C18" s="1">
        <v>1500</v>
      </c>
      <c r="D18" s="1">
        <v>975</v>
      </c>
      <c r="F18" s="1"/>
    </row>
    <row r="19" spans="1:6" x14ac:dyDescent="0.25">
      <c r="A19" s="1" t="s">
        <v>20</v>
      </c>
      <c r="B19" s="1">
        <v>6</v>
      </c>
      <c r="C19" s="1">
        <v>3000</v>
      </c>
      <c r="D19" s="1">
        <v>950</v>
      </c>
    </row>
    <row r="20" spans="1:6" x14ac:dyDescent="0.25">
      <c r="A20" s="1" t="s">
        <v>66</v>
      </c>
      <c r="B20" s="1">
        <v>24</v>
      </c>
      <c r="C20" s="1">
        <v>1000</v>
      </c>
      <c r="D20" s="1">
        <v>700</v>
      </c>
    </row>
    <row r="21" spans="1:6" x14ac:dyDescent="0.25">
      <c r="A21" s="1" t="s">
        <v>73</v>
      </c>
      <c r="B21" s="1">
        <v>28</v>
      </c>
      <c r="C21" s="1">
        <v>850</v>
      </c>
      <c r="D21" s="1">
        <v>800</v>
      </c>
    </row>
    <row r="22" spans="1:6" x14ac:dyDescent="0.25">
      <c r="A22" s="1" t="s">
        <v>79</v>
      </c>
      <c r="B22" s="1">
        <v>32</v>
      </c>
      <c r="C22" s="1">
        <v>750</v>
      </c>
      <c r="D22" s="1">
        <v>900</v>
      </c>
    </row>
    <row r="23" spans="1:6" x14ac:dyDescent="0.25">
      <c r="A23" s="1" t="s">
        <v>67</v>
      </c>
      <c r="B23" s="1">
        <v>21</v>
      </c>
      <c r="C23" s="1">
        <v>1200</v>
      </c>
      <c r="D23" s="1">
        <v>870</v>
      </c>
    </row>
    <row r="24" spans="1:6" x14ac:dyDescent="0.25">
      <c r="A24" s="1" t="s">
        <v>74</v>
      </c>
      <c r="B24" s="1">
        <v>23</v>
      </c>
      <c r="C24" s="1">
        <v>1000</v>
      </c>
      <c r="D24" s="1">
        <v>950</v>
      </c>
    </row>
    <row r="25" spans="1:6" x14ac:dyDescent="0.25">
      <c r="A25" s="1" t="s">
        <v>21</v>
      </c>
      <c r="B25" s="1">
        <v>9</v>
      </c>
      <c r="C25" s="1">
        <v>3000</v>
      </c>
      <c r="D25" s="1">
        <v>900</v>
      </c>
    </row>
    <row r="26" spans="1:6" x14ac:dyDescent="0.25">
      <c r="A26" s="1" t="s">
        <v>43</v>
      </c>
      <c r="B26" s="1">
        <v>4</v>
      </c>
      <c r="C26" s="1">
        <v>2200</v>
      </c>
      <c r="D26" s="1">
        <v>950</v>
      </c>
    </row>
    <row r="27" spans="1:6" x14ac:dyDescent="0.25">
      <c r="A27" s="1" t="s">
        <v>42</v>
      </c>
      <c r="B27" s="1">
        <v>5</v>
      </c>
      <c r="C27" s="1">
        <v>2500</v>
      </c>
      <c r="D27" s="1">
        <v>1100</v>
      </c>
    </row>
    <row r="28" spans="1:6" x14ac:dyDescent="0.25">
      <c r="A28" s="1" t="s">
        <v>41</v>
      </c>
      <c r="B28" s="1">
        <v>6</v>
      </c>
      <c r="C28" s="1">
        <v>1200</v>
      </c>
      <c r="D28" s="1">
        <v>850</v>
      </c>
    </row>
    <row r="29" spans="1:6" x14ac:dyDescent="0.25">
      <c r="A29" s="1" t="s">
        <v>40</v>
      </c>
      <c r="B29" s="1">
        <v>10</v>
      </c>
      <c r="C29" s="1">
        <v>1000</v>
      </c>
      <c r="D29" s="1">
        <v>940</v>
      </c>
    </row>
    <row r="30" spans="1:6" x14ac:dyDescent="0.25">
      <c r="A30" s="1" t="s">
        <v>39</v>
      </c>
      <c r="B30" s="1">
        <v>13</v>
      </c>
      <c r="C30" s="1">
        <v>700</v>
      </c>
      <c r="D30" s="1">
        <v>900</v>
      </c>
    </row>
    <row r="31" spans="1:6" x14ac:dyDescent="0.25">
      <c r="A31" s="1" t="s">
        <v>38</v>
      </c>
      <c r="B31" s="1">
        <v>10</v>
      </c>
      <c r="C31" s="1">
        <v>2200</v>
      </c>
      <c r="D31" s="1">
        <v>958</v>
      </c>
    </row>
    <row r="32" spans="1:6" x14ac:dyDescent="0.25">
      <c r="A32" s="1" t="s">
        <v>37</v>
      </c>
      <c r="B32" s="1">
        <v>21</v>
      </c>
      <c r="C32" s="1">
        <v>1200</v>
      </c>
      <c r="D32" s="1">
        <v>914</v>
      </c>
    </row>
    <row r="33" spans="1:4" x14ac:dyDescent="0.25">
      <c r="A33" s="1" t="s">
        <v>36</v>
      </c>
      <c r="B33" s="1">
        <v>4</v>
      </c>
      <c r="C33" s="1">
        <v>2500</v>
      </c>
      <c r="D33" s="1">
        <v>950</v>
      </c>
    </row>
    <row r="34" spans="1:4" x14ac:dyDescent="0.25">
      <c r="A34" s="1" t="s">
        <v>35</v>
      </c>
      <c r="B34" s="1">
        <v>10</v>
      </c>
      <c r="C34" s="1">
        <v>1200</v>
      </c>
      <c r="D34" s="1">
        <v>940</v>
      </c>
    </row>
    <row r="35" spans="1:4" x14ac:dyDescent="0.25">
      <c r="A35" s="1" t="s">
        <v>34</v>
      </c>
      <c r="B35" s="1">
        <v>5</v>
      </c>
      <c r="C35" s="1">
        <v>1500</v>
      </c>
      <c r="D35" s="1">
        <v>1250</v>
      </c>
    </row>
    <row r="36" spans="1:4" x14ac:dyDescent="0.25">
      <c r="A36" s="1" t="s">
        <v>33</v>
      </c>
      <c r="B36" s="1">
        <v>12</v>
      </c>
      <c r="C36" s="1">
        <v>2000</v>
      </c>
      <c r="D36" s="1">
        <v>1750</v>
      </c>
    </row>
    <row r="37" spans="1:4" x14ac:dyDescent="0.25">
      <c r="A37" s="1" t="s">
        <v>32</v>
      </c>
      <c r="B37" s="1">
        <v>5.6</v>
      </c>
      <c r="C37" s="1">
        <v>1700</v>
      </c>
      <c r="D37" s="1">
        <v>1450</v>
      </c>
    </row>
    <row r="38" spans="1:4" x14ac:dyDescent="0.25">
      <c r="A38" s="1" t="s">
        <v>31</v>
      </c>
      <c r="B38" s="1">
        <v>8</v>
      </c>
      <c r="C38" s="1">
        <v>1600</v>
      </c>
      <c r="D38" s="1">
        <v>1450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E. Babcock</dc:creator>
  <cp:lastModifiedBy>Grant Schroedter</cp:lastModifiedBy>
  <dcterms:created xsi:type="dcterms:W3CDTF">2022-10-06T16:12:27Z</dcterms:created>
  <dcterms:modified xsi:type="dcterms:W3CDTF">2023-01-16T15:19:05Z</dcterms:modified>
</cp:coreProperties>
</file>